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e3f3fc87ca50cc05/Рабочий стол/work/2026/саратов культура/"/>
    </mc:Choice>
  </mc:AlternateContent>
  <xr:revisionPtr revIDLastSave="140" documentId="11_D6873F8FB2365AA4FE94B2E15F150743845086FC" xr6:coauthVersionLast="47" xr6:coauthVersionMax="47" xr10:uidLastSave="{45A83A52-6536-431F-81F6-658E34929B30}"/>
  <bookViews>
    <workbookView xWindow="10920" yWindow="105" windowWidth="27480" windowHeight="20895" xr2:uid="{00000000-000D-0000-FFFF-FFFF00000000}"/>
  </bookViews>
  <sheets>
    <sheet name="Лист1" sheetId="1" r:id="rId1"/>
    <sheet name="Лист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8" i="1" l="1"/>
  <c r="F38" i="1"/>
  <c r="H38" i="1" s="1"/>
  <c r="G37" i="1"/>
  <c r="F37" i="1"/>
  <c r="H37" i="1" s="1"/>
  <c r="G36" i="1"/>
  <c r="F36" i="1"/>
  <c r="H36" i="1" s="1"/>
  <c r="G33" i="1"/>
  <c r="F33" i="1"/>
  <c r="H33" i="1" s="1"/>
  <c r="G32" i="1"/>
  <c r="F32" i="1"/>
  <c r="H32" i="1" s="1"/>
  <c r="G31" i="1"/>
  <c r="F31" i="1"/>
  <c r="H31" i="1" s="1"/>
  <c r="G28" i="1"/>
  <c r="F28" i="1"/>
  <c r="H28" i="1" s="1"/>
  <c r="G18" i="1"/>
  <c r="F18" i="1"/>
  <c r="H18" i="1" s="1"/>
  <c r="G14" i="1"/>
  <c r="F14" i="1"/>
  <c r="H14" i="1" s="1"/>
  <c r="G13" i="1"/>
  <c r="F13" i="1"/>
  <c r="H13" i="1" s="1"/>
  <c r="H17" i="1"/>
  <c r="H21" i="1"/>
  <c r="H27" i="1"/>
  <c r="H19" i="1" l="1"/>
  <c r="H39" i="1"/>
  <c r="H34" i="1"/>
  <c r="H29" i="1"/>
  <c r="F9" i="1"/>
  <c r="H8" i="1" s="1"/>
  <c r="F12" i="1" l="1"/>
  <c r="H12" i="1" s="1"/>
  <c r="H15" i="1" s="1"/>
  <c r="F21" i="1" l="1"/>
  <c r="F29" i="1" l="1"/>
  <c r="F39" i="1" l="1"/>
  <c r="F34" i="1"/>
  <c r="F19" i="1" l="1"/>
  <c r="F10" i="1"/>
  <c r="F8" i="1" l="1"/>
  <c r="E40" i="1"/>
  <c r="F15" i="1" l="1"/>
</calcChain>
</file>

<file path=xl/sharedStrings.xml><?xml version="1.0" encoding="utf-8"?>
<sst xmlns="http://schemas.openxmlformats.org/spreadsheetml/2006/main" count="142" uniqueCount="106">
  <si>
    <t>РЕЗУЛЬТАТЫ</t>
  </si>
  <si>
    <t>независимой оценки качества оказания услуг</t>
  </si>
  <si>
    <t>Показатели</t>
  </si>
  <si>
    <t>Способ оценки</t>
  </si>
  <si>
    <t>Приме-чание</t>
  </si>
  <si>
    <t>Открытость и доступность информации об организации</t>
  </si>
  <si>
    <t>1.1.</t>
  </si>
  <si>
    <t>Соответствие информации о деятельности организации, размещенной на общедоступных информационных ресурсах, перечню информации и требованиям к ней, установленным нормативными правовыми актами</t>
  </si>
  <si>
    <t>Анализ сайта, посещение организации</t>
  </si>
  <si>
    <t>1.1.1.</t>
  </si>
  <si>
    <t>Посещение организации, наблюдение, опрос</t>
  </si>
  <si>
    <t>— // —</t>
  </si>
  <si>
    <t>1.1.2.</t>
  </si>
  <si>
    <t>на официальном сайте организации в информационно-телекоммуникационной сети "Интернет"</t>
  </si>
  <si>
    <t>наличие на сайте организации</t>
  </si>
  <si>
    <t>Анализ сайта</t>
  </si>
  <si>
    <t>1.2.</t>
  </si>
  <si>
    <t>1.3.</t>
  </si>
  <si>
    <t>Доля получателей услуг, удовлетворенных открытостью, полнотой и доступностью информации о деятельности организации, размещенной на информационных стендах, на сайте в информационно-телекоммуникационной сети "Интернет" (в % от общего числа опрошенных получателей услуг)</t>
  </si>
  <si>
    <t>Итого по критерию 1</t>
  </si>
  <si>
    <t>Комфортность условий предоставления услуг</t>
  </si>
  <si>
    <t>2.1.</t>
  </si>
  <si>
    <t>Кроме театрально-зрелищных и концертных организаций</t>
  </si>
  <si>
    <t>Посещение организации, опрос посетителей</t>
  </si>
  <si>
    <t>2.2.</t>
  </si>
  <si>
    <t>Доля получателей услуг, удовлетворенных комфортностью условий предоставления услуг (в % от общего числа опрошенных получателей услуг)</t>
  </si>
  <si>
    <t>Анализ анкет, опрос посетителей</t>
  </si>
  <si>
    <t>Итого по критерию 2</t>
  </si>
  <si>
    <t>Доступность услуг для инвалидов</t>
  </si>
  <si>
    <t>3.1.</t>
  </si>
  <si>
    <t>Оборудование территории, прилегающей к организации, и ее помещений с учетом доступности для инвалидов:</t>
  </si>
  <si>
    <t>3.1.1.</t>
  </si>
  <si>
    <t>- оборудование входных групп пандусами/подъемными платформами;</t>
  </si>
  <si>
    <t>6</t>
  </si>
  <si>
    <t>3.1.2.</t>
  </si>
  <si>
    <t>- наличие выделенных стоянок для автотранспортных средств инвалидов;</t>
  </si>
  <si>
    <t>3.1.3.</t>
  </si>
  <si>
    <t>- наличие адаптированных лифтов, поручней, расширенных дверных проемов;</t>
  </si>
  <si>
    <t>— // — // ——</t>
  </si>
  <si>
    <t>3.1.4.</t>
  </si>
  <si>
    <t>- наличие сменных кресел-колясок;</t>
  </si>
  <si>
    <t>3.1.5.</t>
  </si>
  <si>
    <t>- наличие специально оборудованных санитарно-гигиенических помещений в организации</t>
  </si>
  <si>
    <t>3.3.</t>
  </si>
  <si>
    <t>Доля получателей услуг, удовлетворенных доступностью услуг для инвалидов (в % от общего числа опрошенных получателей услуг - инвалидов)</t>
  </si>
  <si>
    <t>Анкетирование, опрос</t>
  </si>
  <si>
    <t>Итого по критерию 3</t>
  </si>
  <si>
    <t>Доброжелательность, вежливость работников организации</t>
  </si>
  <si>
    <t>4.1.</t>
  </si>
  <si>
    <t>Доля получателей услуг, удовлетворенных доброжелательностью, вежливостью работников организации, обеспечивающих первичный контакт и информирование получателя услуги (работники справочной, кассиры и прочее) при непосредственном обращении в организацию (в % от общего числа опрошенных получателей услуг)</t>
  </si>
  <si>
    <t>4.2.</t>
  </si>
  <si>
    <t>Доля получателей услуг, удовлетворенных доброжелательностью, вежливостью работников организации, обеспечивающих непосредственное оказание услуги при обращении в организацию (в % от общего числа опрошенных получателей услуг)</t>
  </si>
  <si>
    <t>4.3.</t>
  </si>
  <si>
    <t>Доля получателей услуг, удовлетворенных доброжелательностью, вежливостью работников организации при использовании дистанционных форм взаимодействия (по телефону, по электронной почте, с помощью электронных сервисов (подачи электронного обращения/жалоб/предложений, записи на получение услуги, получение консультации по оказываемым услугам и пр.)) (в % от общего числа опрошенных получателей услуг)</t>
  </si>
  <si>
    <t>Итого по критерию 4</t>
  </si>
  <si>
    <t>Удовлетворенность условиями оказания услуг</t>
  </si>
  <si>
    <t>5.1.</t>
  </si>
  <si>
    <t>Доля получателей услуг, которые готовы рекомендовать организацию родственникам и знакомым (могли бы ее рекомендовать, если бы была возможность выбора организации) (в % от общего числа опрошенных получателей услуг)</t>
  </si>
  <si>
    <t>5.2.</t>
  </si>
  <si>
    <t>Доля получателей услуг, удовлетворенных графиком работы организации (в % от общего числа опрошенных получателей услуг)</t>
  </si>
  <si>
    <t>5.3.</t>
  </si>
  <si>
    <t>Доля получателей услуг, удовлетворенных в целом условиями оказания услуг в организации (в % от общего числа опрошенных получателей услуг)</t>
  </si>
  <si>
    <t>Итого по критерию 5</t>
  </si>
  <si>
    <t>ВСЕГО по организации:</t>
  </si>
  <si>
    <t>3.2.</t>
  </si>
  <si>
    <t xml:space="preserve">все организации </t>
  </si>
  <si>
    <t>все организации</t>
  </si>
  <si>
    <t>(полное наименование организации)</t>
  </si>
  <si>
    <t>Группы организации</t>
  </si>
  <si>
    <r>
      <t xml:space="preserve">Обеспечение в организации комфортных условий для предоставления услуг, например:
</t>
    </r>
    <r>
      <rPr>
        <sz val="12"/>
        <color theme="1"/>
        <rFont val="Times New Roman"/>
        <family val="1"/>
        <charset val="204"/>
      </rPr>
      <t>- наличие комфортной зоны отдыха (ожидания) оборудованной соответствующей мебелью;
- наличие и понятность навигации внутри организации социальной сферы; 
- наличие и доступность питьевой воды;
- наличие и доступность санитарно-гигиенических помещений;
- санитарное состояние помещений организации социальной сферы;
- транспортная доступность (возможность доехать до организации социальной сферы на общественном транспорте, наличие парковки);
- доступность записи на получение услуги (по телефону, на официальном сайте организации социальной сферы в сети «Интернет», посредством Единого портала государственных и муниципальных услуг, при личном посещении в регистратуре или у специалиста организации социальной сферы.</t>
    </r>
  </si>
  <si>
    <r>
      <t xml:space="preserve">Обеспечение в организации условий доступности, позволяющих инвалидам получать услуги наравне с другими, включая:
</t>
    </r>
    <r>
      <rPr>
        <sz val="12"/>
        <color theme="1"/>
        <rFont val="Times New Roman"/>
        <family val="1"/>
        <charset val="204"/>
      </rPr>
      <t xml:space="preserve">- дублирование для инвалидов по слуху и зрению звуковой и зрительной информации;
- дублирование надписей, знаков и иной текстовой и графической информации знаками, выполненными рельефно-точечным шрифтом Брайля;
- возможность предоставления инвалидам по слуху (слуху и зрению) услуг сурдопереводчика (тифлосурдопереводчика);
- наличие альтернативной версии официального сайта организации социальной сферы в сети «Интернет» для инвалидов по зрению;
- помощь, оказываемая работниками организации социальной сферы, прошедшими необходимое обучение (инструктирование) по сопровождению инвалидов в помещениях организации социальной сферы и на прилегающей территории;
- наличие возможности предоставления услуги в дистанционном режиме или на дому.
</t>
    </r>
  </si>
  <si>
    <t>Факт оценки с учетом значимости</t>
  </si>
  <si>
    <t>1.3.1.</t>
  </si>
  <si>
    <t>1.3.2.</t>
  </si>
  <si>
    <t>Удовлетворенность качеством, полнотой и доступностью информации о деятельности организации, размещенной на иформационных стендах в помещении организации</t>
  </si>
  <si>
    <t>Удовлетворенность качеством, полнотой и доступностью информации о деятельности организации, размещенной на официальном сайте организации в сети "Интернет"</t>
  </si>
  <si>
    <t>Опрос</t>
  </si>
  <si>
    <r>
      <rPr>
        <b/>
        <sz val="12"/>
        <color theme="1"/>
        <rFont val="Times New Roman"/>
        <family val="1"/>
        <charset val="204"/>
      </rPr>
      <t>Обеспечение на официальном сайте организации наличия и функционирования дистанционных способов обратной связи и взаимодействия с получателями услуг:</t>
    </r>
    <r>
      <rPr>
        <sz val="12"/>
        <color theme="1"/>
        <rFont val="Times New Roman"/>
        <family val="1"/>
        <charset val="204"/>
      </rPr>
      <t xml:space="preserve">  - абонентского номера телефона;
- адрес электронной почты;
- электронных сервисов (для подачи электронного обращения (жалобы, предложения), получения консультации по оказываемым услугам и иных);
- раздела официального сайта «Часто задаваемые вопросы»;
- технической возможности выражения получателем услуг мнения о качестве условий оказания услуг организацией социальной сферы (наличие анкеты для опроса граждан или гиперссылки на нее);
- иного дистанционного способа взаимодействия.</t>
    </r>
  </si>
  <si>
    <t>Факт оценки в баллах (100)</t>
  </si>
  <si>
    <t>Значимость показателей</t>
  </si>
  <si>
    <t>Доля респондентов</t>
  </si>
  <si>
    <t xml:space="preserve"> </t>
  </si>
  <si>
    <t>№ п\п</t>
  </si>
  <si>
    <t>Отметка времени</t>
  </si>
  <si>
    <t>При посещении организации Вы обращались к информации, размещенной на информационных стендах в помещениях организации?</t>
  </si>
  <si>
    <t>Удовлетворены ли Вы открытостью, полнотой и доступностью информации о деятельности организации, размещенной на информационных стендах в помещении организации?</t>
  </si>
  <si>
    <t>Пользовались ли Вы официальным сайтом организации, чтобы получить информацию о ее деятельности?</t>
  </si>
  <si>
    <t>Удовлетворены ли Вы открытостью, полнотой и доступностью информации о деятельности организации, размещенной на ее официальном сайте в информационно-телекоммуникационной сети «Интернет»?</t>
  </si>
  <si>
    <t>Удовлетворены ли Вы комфортностью условий предоставления услуг в организации (наличие комфортной зоны отдыха (ожидания); наличие и понятность навигации в помещении организации; наличие и доступность питьевой воды в помещении организации; наличие и доступность санитарно-гигиенических помещений в организации; удовлетворительное санитарное состояние помещений организации; транспортная доступность организации (наличие общественного транспорта, парковки); доступность записи на получение услуги (по телефону, на официальном сайте организации, посредством Единого портала государственных и муниципальных услуг, при личном посещении у специалиста организации) и прочие условия)?</t>
  </si>
  <si>
    <t>Имеете ли Вы (или лицо, представителем которого Вы являетесь) установленную группу инвалидности?</t>
  </si>
  <si>
    <t>Удовлетворены ли Вы доступностью предоставления услуг для инвалидов в организации?</t>
  </si>
  <si>
    <t>Удовлетворены ли Вы доброжелательностью и вежливостью работников организации, обеспечивающих первичный контакт с посетителями и информирование об услугах при непосредственном обращении в организацию (директор, заместители директора, представители службы безопасности на входе в организацию, секретарь и прочие работники)?</t>
  </si>
  <si>
    <t>Удовлетворены ли Вы доброжелательностью и вежливостью работников организации, обеспечивающих непосредственное оказание услуги при обращении в организацию (тренеры, медицинские работники и прочие работники)?</t>
  </si>
  <si>
    <t>Пользовались ли Вы какими-либо дистанционными способами взаимодействия с организацией (телефон, электронная почта, электронный сервис (форма для подачи электронного обращения (жалобы, предложения), получение консультации по оказываемым услугам), раздел «Часто задаваемые вопросы», анкета для опроса граждан на сайте и прочие)?</t>
  </si>
  <si>
    <t>Удовлетворены ли Вы доброжелательностью и вежливостью работников организации, с которыми взаимодействовали в дистанционной форме (по телефону, по электронной почте, с помощью электронных сервисов (для подачи электронного обращения (жалобы, предложения), получения консультации по оказываемым услугам) и в прочих дистанционных формах)?</t>
  </si>
  <si>
    <t>Готовы ли Вы рекомендовать данную организацию своим знакомым в случае выбора?</t>
  </si>
  <si>
    <t>Удовлетворены ли Вы организационными условиями предоставления услуг (графиком работы организации (отдельных специалистов); навигацией внутри организации (наличие информационных табличек, указателей, сигнальных табло, инфоматов и прочие)?</t>
  </si>
  <si>
    <t>Удовлетворены ли Вы в целом условиями оказания услуг в организации?</t>
  </si>
  <si>
    <t>М</t>
  </si>
  <si>
    <t>Ж</t>
  </si>
  <si>
    <t>м20</t>
  </si>
  <si>
    <t>21-40</t>
  </si>
  <si>
    <t>41-60</t>
  </si>
  <si>
    <t>с60</t>
  </si>
  <si>
    <t>на информационных стендах в помещении организации</t>
  </si>
  <si>
    <t>Муниципальное бюджетное учреждение дополнительного образования "Детская школа искусств № 16"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</si>
</sst>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442F65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16" fontId="2" fillId="0" borderId="3" xfId="0" applyNumberFormat="1" applyFont="1" applyBorder="1" applyAlignment="1">
      <alignment vertical="center" wrapText="1"/>
    </xf>
    <xf numFmtId="0" fontId="0" fillId="0" borderId="0" xfId="0" applyAlignment="1">
      <alignment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1" fillId="0" borderId="4" xfId="0" applyFont="1" applyBorder="1" applyAlignment="1">
      <alignment vertical="center" wrapText="1" shrinkToFit="1"/>
    </xf>
    <xf numFmtId="0" fontId="2" fillId="0" borderId="4" xfId="0" applyFont="1" applyBorder="1" applyAlignment="1">
      <alignment vertical="center" wrapText="1" shrinkToFit="1"/>
    </xf>
    <xf numFmtId="0" fontId="2" fillId="0" borderId="4" xfId="0" applyFont="1" applyBorder="1" applyAlignment="1">
      <alignment horizontal="justify" vertical="center" wrapText="1" shrinkToFit="1"/>
    </xf>
    <xf numFmtId="0" fontId="1" fillId="0" borderId="4" xfId="0" applyFont="1" applyBorder="1" applyAlignment="1">
      <alignment horizontal="justify" vertical="center" wrapText="1" shrinkToFit="1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0" fillId="0" borderId="0" xfId="0" applyAlignment="1"/>
    <xf numFmtId="0" fontId="0" fillId="2" borderId="0" xfId="0" applyFill="1" applyAlignment="1"/>
    <xf numFmtId="49" fontId="0" fillId="0" borderId="0" xfId="0" applyNumberFormat="1"/>
    <xf numFmtId="49" fontId="8" fillId="0" borderId="8" xfId="0" applyNumberFormat="1" applyFont="1" applyBorder="1" applyAlignment="1">
      <alignment horizontal="right" wrapText="1"/>
    </xf>
    <xf numFmtId="49" fontId="8" fillId="0" borderId="8" xfId="0" applyNumberFormat="1" applyFont="1" applyBorder="1" applyAlignment="1">
      <alignment wrapText="1"/>
    </xf>
    <xf numFmtId="0" fontId="2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9" fillId="0" borderId="0" xfId="0" applyFont="1"/>
    <xf numFmtId="0" fontId="8" fillId="0" borderId="8" xfId="0" applyFont="1" applyBorder="1" applyAlignment="1">
      <alignment wrapText="1"/>
    </xf>
    <xf numFmtId="0" fontId="8" fillId="0" borderId="9" xfId="0" applyFont="1" applyBorder="1" applyAlignment="1">
      <alignment wrapText="1"/>
    </xf>
    <xf numFmtId="0" fontId="8" fillId="0" borderId="9" xfId="0" applyFont="1" applyBorder="1" applyAlignment="1">
      <alignment horizontal="right" wrapText="1"/>
    </xf>
    <xf numFmtId="0" fontId="3" fillId="0" borderId="0" xfId="0" applyFont="1" applyAlignment="1">
      <alignment horizontal="center" vertical="center"/>
    </xf>
    <xf numFmtId="0" fontId="7" fillId="0" borderId="0" xfId="0" applyFont="1" applyAlignment="1" applyProtection="1">
      <alignment horizontal="center" vertical="center" wrapText="1" shrinkToFit="1"/>
      <protection locked="0"/>
    </xf>
    <xf numFmtId="0" fontId="4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164" fontId="6" fillId="0" borderId="5" xfId="0" applyNumberFormat="1" applyFont="1" applyBorder="1" applyAlignment="1">
      <alignment horizontal="center" vertical="center" wrapText="1"/>
    </xf>
    <xf numFmtId="164" fontId="6" fillId="0" borderId="6" xfId="0" applyNumberFormat="1" applyFont="1" applyBorder="1" applyAlignment="1">
      <alignment horizontal="center" vertical="center" wrapText="1"/>
    </xf>
    <xf numFmtId="164" fontId="6" fillId="0" borderId="2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1"/>
  <sheetViews>
    <sheetView tabSelected="1" zoomScale="90" zoomScaleNormal="90" workbookViewId="0">
      <selection activeCell="G9" sqref="G9"/>
    </sheetView>
  </sheetViews>
  <sheetFormatPr defaultRowHeight="15.75" x14ac:dyDescent="0.25"/>
  <cols>
    <col min="1" max="1" width="9.140625" style="32"/>
    <col min="2" max="2" width="62.7109375" style="14" customWidth="1"/>
    <col min="6" max="6" width="9.140625" style="24"/>
  </cols>
  <sheetData>
    <row r="1" spans="1:12" ht="18.75" x14ac:dyDescent="0.25">
      <c r="A1" s="36" t="s">
        <v>0</v>
      </c>
      <c r="B1" s="36"/>
      <c r="C1" s="36"/>
      <c r="D1" s="36"/>
      <c r="E1" s="36"/>
      <c r="F1" s="36"/>
      <c r="G1" s="36"/>
      <c r="H1" s="36"/>
      <c r="I1" s="36"/>
    </row>
    <row r="2" spans="1:12" ht="18.75" x14ac:dyDescent="0.25">
      <c r="A2" s="36" t="s">
        <v>1</v>
      </c>
      <c r="B2" s="36"/>
      <c r="C2" s="36"/>
      <c r="D2" s="36"/>
      <c r="E2" s="36"/>
      <c r="F2" s="36"/>
      <c r="G2" s="36"/>
      <c r="H2" s="36"/>
      <c r="I2" s="36"/>
      <c r="L2" t="s">
        <v>81</v>
      </c>
    </row>
    <row r="3" spans="1:12" ht="53.25" customHeight="1" x14ac:dyDescent="0.25">
      <c r="A3" s="37" t="s">
        <v>105</v>
      </c>
      <c r="B3" s="37"/>
      <c r="C3" s="37"/>
      <c r="D3" s="37"/>
      <c r="E3" s="37"/>
      <c r="F3" s="37"/>
      <c r="G3" s="37"/>
      <c r="H3" s="37"/>
      <c r="I3" s="37"/>
    </row>
    <row r="4" spans="1:12" ht="15" x14ac:dyDescent="0.25">
      <c r="A4" s="38" t="s">
        <v>67</v>
      </c>
      <c r="B4" s="38"/>
      <c r="C4" s="38"/>
      <c r="D4" s="38"/>
      <c r="E4" s="38"/>
      <c r="F4" s="38"/>
      <c r="G4" s="38"/>
      <c r="H4" s="38"/>
      <c r="I4" s="38"/>
    </row>
    <row r="5" spans="1:12" ht="16.5" thickBot="1" x14ac:dyDescent="0.3">
      <c r="A5" s="2"/>
    </row>
    <row r="6" spans="1:12" ht="86.25" thickBot="1" x14ac:dyDescent="0.3">
      <c r="A6" s="31" t="s">
        <v>82</v>
      </c>
      <c r="B6" s="15" t="s">
        <v>2</v>
      </c>
      <c r="C6" s="3" t="s">
        <v>79</v>
      </c>
      <c r="D6" s="3" t="s">
        <v>68</v>
      </c>
      <c r="E6" s="3" t="s">
        <v>3</v>
      </c>
      <c r="F6" s="3" t="s">
        <v>78</v>
      </c>
      <c r="G6" s="3" t="s">
        <v>80</v>
      </c>
      <c r="H6" s="3" t="s">
        <v>71</v>
      </c>
      <c r="I6" s="3" t="s">
        <v>4</v>
      </c>
    </row>
    <row r="7" spans="1:12" ht="31.5" customHeight="1" thickBot="1" x14ac:dyDescent="0.3">
      <c r="A7" s="30">
        <v>1</v>
      </c>
      <c r="B7" s="39" t="s">
        <v>5</v>
      </c>
      <c r="C7" s="40"/>
      <c r="D7" s="40"/>
      <c r="E7" s="40"/>
      <c r="F7" s="40"/>
      <c r="G7" s="40"/>
      <c r="H7" s="40"/>
      <c r="I7" s="41"/>
    </row>
    <row r="8" spans="1:12" ht="90.75" thickBot="1" x14ac:dyDescent="0.3">
      <c r="A8" s="11" t="s">
        <v>6</v>
      </c>
      <c r="B8" s="17" t="s">
        <v>7</v>
      </c>
      <c r="C8" s="10">
        <v>30</v>
      </c>
      <c r="D8" s="5" t="s">
        <v>65</v>
      </c>
      <c r="E8" s="5" t="s">
        <v>8</v>
      </c>
      <c r="F8" s="12">
        <f>SUM(F9,F10)/2</f>
        <v>100</v>
      </c>
      <c r="G8" s="5"/>
      <c r="H8" s="12">
        <f>F9*0.3</f>
        <v>30</v>
      </c>
      <c r="I8" s="6"/>
    </row>
    <row r="9" spans="1:12" ht="105.75" thickBot="1" x14ac:dyDescent="0.3">
      <c r="A9" s="4" t="s">
        <v>9</v>
      </c>
      <c r="B9" s="16" t="s">
        <v>104</v>
      </c>
      <c r="C9" s="5">
        <v>15</v>
      </c>
      <c r="D9" s="5" t="s">
        <v>66</v>
      </c>
      <c r="E9" s="5" t="s">
        <v>10</v>
      </c>
      <c r="F9" s="6">
        <f>H9/C9*100</f>
        <v>100</v>
      </c>
      <c r="G9" s="5"/>
      <c r="H9" s="6">
        <v>15</v>
      </c>
      <c r="I9" s="6"/>
    </row>
    <row r="10" spans="1:12" ht="60.75" thickBot="1" x14ac:dyDescent="0.3">
      <c r="A10" s="4" t="s">
        <v>12</v>
      </c>
      <c r="B10" s="16" t="s">
        <v>13</v>
      </c>
      <c r="C10" s="5">
        <v>50</v>
      </c>
      <c r="D10" s="5" t="s">
        <v>66</v>
      </c>
      <c r="E10" s="5" t="s">
        <v>14</v>
      </c>
      <c r="F10" s="5">
        <f>H10*100/C10</f>
        <v>100</v>
      </c>
      <c r="G10" s="5"/>
      <c r="H10" s="6">
        <v>50</v>
      </c>
      <c r="I10" s="6"/>
    </row>
    <row r="11" spans="1:12" ht="221.25" thickBot="1" x14ac:dyDescent="0.3">
      <c r="A11" s="11" t="s">
        <v>16</v>
      </c>
      <c r="B11" s="16" t="s">
        <v>77</v>
      </c>
      <c r="C11" s="10">
        <v>30</v>
      </c>
      <c r="D11" s="5" t="s">
        <v>66</v>
      </c>
      <c r="E11" s="8" t="s">
        <v>15</v>
      </c>
      <c r="F11" s="5">
        <v>100</v>
      </c>
      <c r="G11" s="8"/>
      <c r="H11" s="12">
        <v>30</v>
      </c>
      <c r="I11" s="7"/>
    </row>
    <row r="12" spans="1:12" ht="95.25" thickBot="1" x14ac:dyDescent="0.3">
      <c r="A12" s="11" t="s">
        <v>17</v>
      </c>
      <c r="B12" s="17" t="s">
        <v>18</v>
      </c>
      <c r="C12" s="10">
        <v>40</v>
      </c>
      <c r="D12" s="5" t="s">
        <v>65</v>
      </c>
      <c r="E12" s="5" t="s">
        <v>76</v>
      </c>
      <c r="F12" s="5">
        <f>(F13+F14)/2</f>
        <v>100</v>
      </c>
      <c r="G12" s="8"/>
      <c r="H12" s="23">
        <f>F12*0.4</f>
        <v>40</v>
      </c>
      <c r="I12" s="7"/>
    </row>
    <row r="13" spans="1:12" ht="48" thickBot="1" x14ac:dyDescent="0.3">
      <c r="A13" s="4" t="s">
        <v>72</v>
      </c>
      <c r="B13" s="16" t="s">
        <v>74</v>
      </c>
      <c r="C13" s="10">
        <v>20</v>
      </c>
      <c r="D13" s="5" t="s">
        <v>65</v>
      </c>
      <c r="E13" s="5" t="s">
        <v>76</v>
      </c>
      <c r="F13" s="5">
        <f>Лист2!C2</f>
        <v>100</v>
      </c>
      <c r="G13" s="5">
        <f>Лист2!C3</f>
        <v>64</v>
      </c>
      <c r="H13" s="12">
        <f>F13*0.2</f>
        <v>20</v>
      </c>
      <c r="I13" s="7"/>
    </row>
    <row r="14" spans="1:12" ht="48" thickBot="1" x14ac:dyDescent="0.3">
      <c r="A14" s="4" t="s">
        <v>73</v>
      </c>
      <c r="B14" s="16" t="s">
        <v>75</v>
      </c>
      <c r="C14" s="10">
        <v>20</v>
      </c>
      <c r="D14" s="5" t="s">
        <v>65</v>
      </c>
      <c r="E14" s="5" t="s">
        <v>76</v>
      </c>
      <c r="F14" s="5">
        <f>Лист2!E2</f>
        <v>100</v>
      </c>
      <c r="G14" s="5">
        <f>Лист2!E3</f>
        <v>63</v>
      </c>
      <c r="H14" s="12">
        <f>F14*0.2</f>
        <v>20</v>
      </c>
      <c r="I14" s="7"/>
    </row>
    <row r="15" spans="1:12" ht="31.5" customHeight="1" thickBot="1" x14ac:dyDescent="0.3">
      <c r="A15" s="42" t="s">
        <v>19</v>
      </c>
      <c r="B15" s="43"/>
      <c r="C15" s="10">
        <v>100</v>
      </c>
      <c r="D15" s="5"/>
      <c r="E15" s="8"/>
      <c r="F15" s="5">
        <f>H15</f>
        <v>100</v>
      </c>
      <c r="G15" s="8"/>
      <c r="H15" s="22">
        <f>SUM(H12,H11,H8)</f>
        <v>100</v>
      </c>
      <c r="I15" s="7"/>
    </row>
    <row r="16" spans="1:12" ht="31.5" customHeight="1" thickBot="1" x14ac:dyDescent="0.3">
      <c r="A16" s="30">
        <v>2</v>
      </c>
      <c r="B16" s="39" t="s">
        <v>20</v>
      </c>
      <c r="C16" s="40"/>
      <c r="D16" s="40"/>
      <c r="E16" s="40"/>
      <c r="F16" s="40"/>
      <c r="G16" s="40"/>
      <c r="H16" s="40"/>
      <c r="I16" s="41"/>
    </row>
    <row r="17" spans="1:9" ht="315.75" thickBot="1" x14ac:dyDescent="0.3">
      <c r="A17" s="11" t="s">
        <v>21</v>
      </c>
      <c r="B17" s="17" t="s">
        <v>69</v>
      </c>
      <c r="C17" s="12">
        <v>50</v>
      </c>
      <c r="D17" s="6" t="s">
        <v>22</v>
      </c>
      <c r="E17" s="6" t="s">
        <v>23</v>
      </c>
      <c r="F17" s="12">
        <v>100</v>
      </c>
      <c r="G17" s="6"/>
      <c r="H17" s="12">
        <f>F17*0.5</f>
        <v>50</v>
      </c>
      <c r="I17" s="9"/>
    </row>
    <row r="18" spans="1:9" ht="142.5" thickBot="1" x14ac:dyDescent="0.3">
      <c r="A18" s="11" t="s">
        <v>24</v>
      </c>
      <c r="B18" s="17" t="s">
        <v>25</v>
      </c>
      <c r="C18" s="6">
        <v>50</v>
      </c>
      <c r="D18" s="6" t="s">
        <v>22</v>
      </c>
      <c r="E18" s="6" t="s">
        <v>26</v>
      </c>
      <c r="F18" s="6">
        <f>Лист2!F2</f>
        <v>100</v>
      </c>
      <c r="G18" s="6">
        <f>Лист2!F3</f>
        <v>64</v>
      </c>
      <c r="H18" s="23">
        <f>F18*0.5</f>
        <v>50</v>
      </c>
      <c r="I18" s="7"/>
    </row>
    <row r="19" spans="1:9" ht="31.5" customHeight="1" thickBot="1" x14ac:dyDescent="0.3">
      <c r="A19" s="42" t="s">
        <v>27</v>
      </c>
      <c r="B19" s="43"/>
      <c r="C19" s="10">
        <v>100</v>
      </c>
      <c r="D19" s="5"/>
      <c r="E19" s="8"/>
      <c r="F19" s="5">
        <f>H19</f>
        <v>100</v>
      </c>
      <c r="G19" s="8"/>
      <c r="H19" s="21">
        <f>SUM(H18,H17)</f>
        <v>100</v>
      </c>
      <c r="I19" s="7"/>
    </row>
    <row r="20" spans="1:9" ht="31.5" customHeight="1" thickBot="1" x14ac:dyDescent="0.3">
      <c r="A20" s="30">
        <v>3</v>
      </c>
      <c r="B20" s="39" t="s">
        <v>28</v>
      </c>
      <c r="C20" s="40"/>
      <c r="D20" s="40"/>
      <c r="E20" s="40"/>
      <c r="F20" s="40"/>
      <c r="G20" s="40"/>
      <c r="H20" s="40"/>
      <c r="I20" s="41"/>
    </row>
    <row r="21" spans="1:9" ht="111" thickBot="1" x14ac:dyDescent="0.3">
      <c r="A21" s="11" t="s">
        <v>29</v>
      </c>
      <c r="B21" s="18" t="s">
        <v>30</v>
      </c>
      <c r="C21" s="6">
        <v>30</v>
      </c>
      <c r="D21" s="6" t="s">
        <v>66</v>
      </c>
      <c r="E21" s="6" t="s">
        <v>10</v>
      </c>
      <c r="F21" s="6">
        <f>H21*100/C21</f>
        <v>100</v>
      </c>
      <c r="G21" s="6"/>
      <c r="H21" s="6">
        <f>SUM(H22:H26)</f>
        <v>30</v>
      </c>
      <c r="I21" s="7"/>
    </row>
    <row r="22" spans="1:9" ht="32.25" thickBot="1" x14ac:dyDescent="0.3">
      <c r="A22" s="4" t="s">
        <v>31</v>
      </c>
      <c r="B22" s="19" t="s">
        <v>32</v>
      </c>
      <c r="C22" s="6" t="s">
        <v>33</v>
      </c>
      <c r="D22" s="5" t="s">
        <v>11</v>
      </c>
      <c r="E22" s="5" t="s">
        <v>11</v>
      </c>
      <c r="F22" s="5"/>
      <c r="G22" s="5"/>
      <c r="H22" s="20">
        <v>6</v>
      </c>
      <c r="I22" s="7"/>
    </row>
    <row r="23" spans="1:9" ht="32.25" thickBot="1" x14ac:dyDescent="0.3">
      <c r="A23" s="4" t="s">
        <v>34</v>
      </c>
      <c r="B23" s="19" t="s">
        <v>35</v>
      </c>
      <c r="C23" s="6" t="s">
        <v>33</v>
      </c>
      <c r="D23" s="5" t="s">
        <v>11</v>
      </c>
      <c r="E23" s="5" t="s">
        <v>11</v>
      </c>
      <c r="F23" s="5"/>
      <c r="G23" s="5"/>
      <c r="H23" s="20">
        <v>6</v>
      </c>
      <c r="I23" s="7"/>
    </row>
    <row r="24" spans="1:9" ht="32.25" thickBot="1" x14ac:dyDescent="0.3">
      <c r="A24" s="4" t="s">
        <v>36</v>
      </c>
      <c r="B24" s="19" t="s">
        <v>37</v>
      </c>
      <c r="C24" s="6" t="s">
        <v>33</v>
      </c>
      <c r="D24" s="5" t="s">
        <v>11</v>
      </c>
      <c r="E24" s="5" t="s">
        <v>38</v>
      </c>
      <c r="F24" s="5"/>
      <c r="G24" s="5"/>
      <c r="H24" s="20">
        <v>6</v>
      </c>
      <c r="I24" s="7"/>
    </row>
    <row r="25" spans="1:9" ht="16.5" thickBot="1" x14ac:dyDescent="0.3">
      <c r="A25" s="4" t="s">
        <v>39</v>
      </c>
      <c r="B25" s="19" t="s">
        <v>40</v>
      </c>
      <c r="C25" s="6" t="s">
        <v>33</v>
      </c>
      <c r="D25" s="5" t="s">
        <v>11</v>
      </c>
      <c r="E25" s="5" t="s">
        <v>11</v>
      </c>
      <c r="F25" s="5"/>
      <c r="G25" s="5"/>
      <c r="H25" s="20">
        <v>6</v>
      </c>
      <c r="I25" s="7"/>
    </row>
    <row r="26" spans="1:9" ht="32.25" thickBot="1" x14ac:dyDescent="0.3">
      <c r="A26" s="4" t="s">
        <v>41</v>
      </c>
      <c r="B26" s="19" t="s">
        <v>42</v>
      </c>
      <c r="C26" s="6">
        <v>6</v>
      </c>
      <c r="D26" s="5" t="s">
        <v>11</v>
      </c>
      <c r="E26" s="5" t="s">
        <v>11</v>
      </c>
      <c r="F26" s="5"/>
      <c r="G26" s="5"/>
      <c r="H26" s="20">
        <v>6</v>
      </c>
      <c r="I26" s="7"/>
    </row>
    <row r="27" spans="1:9" ht="331.5" thickBot="1" x14ac:dyDescent="0.3">
      <c r="A27" s="13" t="s">
        <v>64</v>
      </c>
      <c r="B27" s="18" t="s">
        <v>70</v>
      </c>
      <c r="C27" s="12">
        <v>40</v>
      </c>
      <c r="D27" s="6" t="s">
        <v>66</v>
      </c>
      <c r="E27" s="6" t="s">
        <v>10</v>
      </c>
      <c r="F27" s="6">
        <v>100</v>
      </c>
      <c r="G27" s="6"/>
      <c r="H27" s="12">
        <f>F27*0.4</f>
        <v>40</v>
      </c>
      <c r="I27" s="7"/>
    </row>
    <row r="28" spans="1:9" ht="48" thickBot="1" x14ac:dyDescent="0.3">
      <c r="A28" s="11" t="s">
        <v>43</v>
      </c>
      <c r="B28" s="18" t="s">
        <v>44</v>
      </c>
      <c r="C28" s="12">
        <v>30</v>
      </c>
      <c r="D28" s="6" t="s">
        <v>66</v>
      </c>
      <c r="E28" s="6" t="s">
        <v>45</v>
      </c>
      <c r="F28" s="6">
        <f>Лист2!H2</f>
        <v>100</v>
      </c>
      <c r="G28" s="6">
        <f>Лист2!H3</f>
        <v>1</v>
      </c>
      <c r="H28" s="23">
        <f>F28*0.3</f>
        <v>30</v>
      </c>
      <c r="I28" s="7"/>
    </row>
    <row r="29" spans="1:9" ht="19.5" thickBot="1" x14ac:dyDescent="0.3">
      <c r="A29" s="42" t="s">
        <v>46</v>
      </c>
      <c r="B29" s="43"/>
      <c r="C29" s="10">
        <v>100</v>
      </c>
      <c r="D29" s="5"/>
      <c r="E29" s="5"/>
      <c r="F29" s="5">
        <f>H29</f>
        <v>100</v>
      </c>
      <c r="G29" s="5"/>
      <c r="H29" s="21">
        <f>H28+H27+H21</f>
        <v>100</v>
      </c>
      <c r="I29" s="7"/>
    </row>
    <row r="30" spans="1:9" ht="31.5" customHeight="1" thickBot="1" x14ac:dyDescent="0.3">
      <c r="A30" s="30">
        <v>4</v>
      </c>
      <c r="B30" s="39" t="s">
        <v>47</v>
      </c>
      <c r="C30" s="40"/>
      <c r="D30" s="40"/>
      <c r="E30" s="40"/>
      <c r="F30" s="40"/>
      <c r="G30" s="40"/>
      <c r="H30" s="40"/>
      <c r="I30" s="41"/>
    </row>
    <row r="31" spans="1:9" ht="142.5" thickBot="1" x14ac:dyDescent="0.3">
      <c r="A31" s="4" t="s">
        <v>48</v>
      </c>
      <c r="B31" s="19" t="s">
        <v>49</v>
      </c>
      <c r="C31" s="5">
        <v>40</v>
      </c>
      <c r="D31" s="6" t="s">
        <v>22</v>
      </c>
      <c r="E31" s="6" t="s">
        <v>45</v>
      </c>
      <c r="F31" s="6">
        <f>Лист2!I2</f>
        <v>100</v>
      </c>
      <c r="G31" s="6">
        <f>Лист2!I3</f>
        <v>64</v>
      </c>
      <c r="H31" s="23">
        <f>F31*C31/100</f>
        <v>40</v>
      </c>
      <c r="I31" s="6"/>
    </row>
    <row r="32" spans="1:9" ht="142.5" thickBot="1" x14ac:dyDescent="0.3">
      <c r="A32" s="4" t="s">
        <v>50</v>
      </c>
      <c r="B32" s="19" t="s">
        <v>51</v>
      </c>
      <c r="C32" s="5">
        <v>40</v>
      </c>
      <c r="D32" s="6" t="s">
        <v>22</v>
      </c>
      <c r="E32" s="6" t="s">
        <v>45</v>
      </c>
      <c r="F32" s="6">
        <f>Лист2!J2</f>
        <v>100</v>
      </c>
      <c r="G32" s="6">
        <f>Лист2!J3</f>
        <v>64</v>
      </c>
      <c r="H32" s="23">
        <f>F32*C32/100</f>
        <v>40</v>
      </c>
      <c r="I32" s="7"/>
    </row>
    <row r="33" spans="1:9" ht="142.5" thickBot="1" x14ac:dyDescent="0.3">
      <c r="A33" s="4" t="s">
        <v>52</v>
      </c>
      <c r="B33" s="19" t="s">
        <v>53</v>
      </c>
      <c r="C33" s="5">
        <v>20</v>
      </c>
      <c r="D33" s="6" t="s">
        <v>22</v>
      </c>
      <c r="E33" s="6" t="s">
        <v>45</v>
      </c>
      <c r="F33" s="6">
        <f>Лист2!L2</f>
        <v>100</v>
      </c>
      <c r="G33" s="6">
        <f>Лист2!L3</f>
        <v>64</v>
      </c>
      <c r="H33" s="23">
        <f>F33*C33/100</f>
        <v>20</v>
      </c>
      <c r="I33" s="7"/>
    </row>
    <row r="34" spans="1:9" ht="31.5" customHeight="1" thickBot="1" x14ac:dyDescent="0.3">
      <c r="A34" s="42" t="s">
        <v>54</v>
      </c>
      <c r="B34" s="43"/>
      <c r="C34" s="10">
        <v>100</v>
      </c>
      <c r="D34" s="5"/>
      <c r="E34" s="5"/>
      <c r="F34" s="5">
        <f>H34</f>
        <v>100</v>
      </c>
      <c r="G34" s="5"/>
      <c r="H34" s="21">
        <f>SUM(H31:H33)</f>
        <v>100</v>
      </c>
      <c r="I34" s="7"/>
    </row>
    <row r="35" spans="1:9" ht="31.5" customHeight="1" thickBot="1" x14ac:dyDescent="0.3">
      <c r="A35" s="30">
        <v>5</v>
      </c>
      <c r="B35" s="39" t="s">
        <v>55</v>
      </c>
      <c r="C35" s="40"/>
      <c r="D35" s="40"/>
      <c r="E35" s="40"/>
      <c r="F35" s="40"/>
      <c r="G35" s="40"/>
      <c r="H35" s="40"/>
      <c r="I35" s="41"/>
    </row>
    <row r="36" spans="1:9" ht="142.5" thickBot="1" x14ac:dyDescent="0.3">
      <c r="A36" s="4" t="s">
        <v>56</v>
      </c>
      <c r="B36" s="19" t="s">
        <v>57</v>
      </c>
      <c r="C36" s="6">
        <v>30</v>
      </c>
      <c r="D36" s="6" t="s">
        <v>22</v>
      </c>
      <c r="E36" s="6" t="s">
        <v>45</v>
      </c>
      <c r="F36" s="6">
        <f>Лист2!M2</f>
        <v>100</v>
      </c>
      <c r="G36" s="6">
        <f>Лист2!M3</f>
        <v>64</v>
      </c>
      <c r="H36" s="23">
        <f>F36*C36/100</f>
        <v>30</v>
      </c>
      <c r="I36" s="7"/>
    </row>
    <row r="37" spans="1:9" ht="142.5" thickBot="1" x14ac:dyDescent="0.3">
      <c r="A37" s="4" t="s">
        <v>58</v>
      </c>
      <c r="B37" s="19" t="s">
        <v>59</v>
      </c>
      <c r="C37" s="6">
        <v>20</v>
      </c>
      <c r="D37" s="6" t="s">
        <v>22</v>
      </c>
      <c r="E37" s="6" t="s">
        <v>45</v>
      </c>
      <c r="F37" s="6">
        <f>Лист2!N2</f>
        <v>98.4</v>
      </c>
      <c r="G37" s="6">
        <f>Лист2!N3</f>
        <v>63</v>
      </c>
      <c r="H37" s="23">
        <f>F37*C37/100</f>
        <v>19.68</v>
      </c>
      <c r="I37" s="7"/>
    </row>
    <row r="38" spans="1:9" ht="142.5" thickBot="1" x14ac:dyDescent="0.3">
      <c r="A38" s="4" t="s">
        <v>60</v>
      </c>
      <c r="B38" s="19" t="s">
        <v>61</v>
      </c>
      <c r="C38" s="6">
        <v>50</v>
      </c>
      <c r="D38" s="6" t="s">
        <v>22</v>
      </c>
      <c r="E38" s="6" t="s">
        <v>45</v>
      </c>
      <c r="F38" s="6">
        <f>Лист2!O2</f>
        <v>100</v>
      </c>
      <c r="G38" s="6">
        <f>Лист2!O3</f>
        <v>64</v>
      </c>
      <c r="H38" s="23">
        <f>F38*C38/100</f>
        <v>50</v>
      </c>
      <c r="I38" s="7"/>
    </row>
    <row r="39" spans="1:9" ht="31.5" customHeight="1" thickBot="1" x14ac:dyDescent="0.3">
      <c r="A39" s="42" t="s">
        <v>62</v>
      </c>
      <c r="B39" s="43"/>
      <c r="C39" s="10">
        <v>100</v>
      </c>
      <c r="D39" s="5"/>
      <c r="E39" s="5"/>
      <c r="F39" s="5">
        <f>H39</f>
        <v>99.68</v>
      </c>
      <c r="G39" s="5"/>
      <c r="H39" s="21">
        <f>SUM(H36:H38)</f>
        <v>99.68</v>
      </c>
      <c r="I39" s="7"/>
    </row>
    <row r="40" spans="1:9" ht="21" thickBot="1" x14ac:dyDescent="0.3">
      <c r="A40" s="39" t="s">
        <v>63</v>
      </c>
      <c r="B40" s="40"/>
      <c r="C40" s="40"/>
      <c r="D40" s="41"/>
      <c r="E40" s="44">
        <f>SUM(H39,H34,H29,H19,H15)/5</f>
        <v>99.936000000000007</v>
      </c>
      <c r="F40" s="45"/>
      <c r="G40" s="45"/>
      <c r="H40" s="45"/>
      <c r="I40" s="46"/>
    </row>
    <row r="41" spans="1:9" x14ac:dyDescent="0.25">
      <c r="A41" s="1"/>
    </row>
  </sheetData>
  <sheetProtection selectLockedCells="1"/>
  <mergeCells count="16">
    <mergeCell ref="A34:B34"/>
    <mergeCell ref="B35:I35"/>
    <mergeCell ref="A39:B39"/>
    <mergeCell ref="A40:D40"/>
    <mergeCell ref="E40:I40"/>
    <mergeCell ref="A1:I1"/>
    <mergeCell ref="A2:I2"/>
    <mergeCell ref="A3:I3"/>
    <mergeCell ref="A4:I4"/>
    <mergeCell ref="B30:I30"/>
    <mergeCell ref="B7:I7"/>
    <mergeCell ref="A15:B15"/>
    <mergeCell ref="B16:I16"/>
    <mergeCell ref="A19:B19"/>
    <mergeCell ref="B20:I20"/>
    <mergeCell ref="A29:B29"/>
  </mergeCells>
  <pageMargins left="0.43307086614173229" right="0.43307086614173229" top="0.35433070866141736" bottom="0.35433070866141736" header="0.31496062992125984" footer="0.31496062992125984"/>
  <pageSetup paperSize="9" fitToHeight="0" orientation="landscape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82E94-9920-41DE-BE79-4D20E2B668EB}">
  <dimension ref="A1:AB3"/>
  <sheetViews>
    <sheetView workbookViewId="0">
      <selection activeCell="A2" sqref="A2:XFD2"/>
    </sheetView>
  </sheetViews>
  <sheetFormatPr defaultRowHeight="15" x14ac:dyDescent="0.25"/>
  <cols>
    <col min="1" max="21" width="10.7109375" customWidth="1"/>
  </cols>
  <sheetData>
    <row r="1" spans="1:28" s="25" customFormat="1" ht="15.75" thickBot="1" x14ac:dyDescent="0.3">
      <c r="A1" s="25" t="s">
        <v>83</v>
      </c>
      <c r="B1" s="25" t="s">
        <v>84</v>
      </c>
      <c r="C1" s="26" t="s">
        <v>85</v>
      </c>
      <c r="D1" s="25" t="s">
        <v>86</v>
      </c>
      <c r="E1" s="26" t="s">
        <v>87</v>
      </c>
      <c r="F1" s="26" t="s">
        <v>88</v>
      </c>
      <c r="G1" s="25" t="s">
        <v>89</v>
      </c>
      <c r="H1" s="26" t="s">
        <v>90</v>
      </c>
      <c r="I1" s="26" t="s">
        <v>91</v>
      </c>
      <c r="J1" s="26" t="s">
        <v>92</v>
      </c>
      <c r="K1" s="25" t="s">
        <v>93</v>
      </c>
      <c r="L1" s="26" t="s">
        <v>94</v>
      </c>
      <c r="M1" s="26" t="s">
        <v>95</v>
      </c>
      <c r="N1" s="26" t="s">
        <v>96</v>
      </c>
      <c r="O1" s="26" t="s">
        <v>97</v>
      </c>
      <c r="P1" s="25" t="s">
        <v>98</v>
      </c>
      <c r="Q1" s="25" t="s">
        <v>99</v>
      </c>
      <c r="R1" s="25" t="s">
        <v>100</v>
      </c>
      <c r="S1" s="25" t="s">
        <v>101</v>
      </c>
      <c r="T1" s="25" t="s">
        <v>102</v>
      </c>
      <c r="U1" s="25" t="s">
        <v>103</v>
      </c>
    </row>
    <row r="2" spans="1:28" s="27" customFormat="1" ht="15.75" thickBot="1" x14ac:dyDescent="0.3">
      <c r="A2" s="28">
        <v>64</v>
      </c>
      <c r="B2" s="28">
        <v>100</v>
      </c>
      <c r="C2" s="28">
        <v>100</v>
      </c>
      <c r="D2" s="28">
        <v>98.4</v>
      </c>
      <c r="E2" s="28">
        <v>100</v>
      </c>
      <c r="F2" s="28">
        <v>100</v>
      </c>
      <c r="G2" s="28">
        <v>1.6</v>
      </c>
      <c r="H2" s="28">
        <v>100</v>
      </c>
      <c r="I2" s="28">
        <v>100</v>
      </c>
      <c r="J2" s="28">
        <v>100</v>
      </c>
      <c r="K2" s="28">
        <v>100</v>
      </c>
      <c r="L2" s="28">
        <v>100</v>
      </c>
      <c r="M2" s="28">
        <v>100</v>
      </c>
      <c r="N2" s="28">
        <v>98.4</v>
      </c>
      <c r="O2" s="28">
        <v>100</v>
      </c>
      <c r="P2" s="28">
        <v>20.3</v>
      </c>
      <c r="Q2" s="28">
        <v>79.7</v>
      </c>
      <c r="R2" s="28">
        <v>1.6</v>
      </c>
      <c r="S2" s="28">
        <v>31.3</v>
      </c>
      <c r="T2" s="28">
        <v>31.3</v>
      </c>
      <c r="U2" s="28">
        <v>35.9</v>
      </c>
      <c r="V2" s="29"/>
      <c r="W2" s="29"/>
      <c r="X2" s="29"/>
      <c r="Y2" s="29"/>
      <c r="Z2" s="29"/>
      <c r="AA2" s="29"/>
      <c r="AB2" s="29"/>
    </row>
    <row r="3" spans="1:28" ht="15.75" thickBot="1" x14ac:dyDescent="0.3">
      <c r="A3" s="34"/>
      <c r="B3" s="35">
        <v>64</v>
      </c>
      <c r="C3" s="35">
        <v>64</v>
      </c>
      <c r="D3" s="35">
        <v>63</v>
      </c>
      <c r="E3" s="35">
        <v>63</v>
      </c>
      <c r="F3" s="35">
        <v>64</v>
      </c>
      <c r="G3" s="35">
        <v>1</v>
      </c>
      <c r="H3" s="35">
        <v>1</v>
      </c>
      <c r="I3" s="35">
        <v>64</v>
      </c>
      <c r="J3" s="35">
        <v>64</v>
      </c>
      <c r="K3" s="35">
        <v>64</v>
      </c>
      <c r="L3" s="35">
        <v>64</v>
      </c>
      <c r="M3" s="35">
        <v>64</v>
      </c>
      <c r="N3" s="35">
        <v>63</v>
      </c>
      <c r="O3" s="35">
        <v>64</v>
      </c>
      <c r="P3" s="34"/>
      <c r="Q3" s="34"/>
      <c r="R3" s="34"/>
      <c r="S3" s="33"/>
      <c r="T3" s="33"/>
      <c r="U3" s="33"/>
      <c r="V3" s="33"/>
      <c r="W3" s="33"/>
      <c r="X3" s="33"/>
      <c r="Y3" s="33"/>
      <c r="Z3" s="33"/>
      <c r="AA3" s="33"/>
      <c r="AB3" s="3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Dmitriy</dc:creator>
  <cp:lastModifiedBy>Яна Татарова</cp:lastModifiedBy>
  <cp:lastPrinted>2020-02-05T17:50:49Z</cp:lastPrinted>
  <dcterms:created xsi:type="dcterms:W3CDTF">2018-10-12T07:58:12Z</dcterms:created>
  <dcterms:modified xsi:type="dcterms:W3CDTF">2026-05-24T17:21:39Z</dcterms:modified>
</cp:coreProperties>
</file>